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0" windowWidth="12120" windowHeight="80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M43" i="1"/>
  <c r="M42" i="1"/>
  <c r="L43" i="1"/>
  <c r="L42" i="1"/>
  <c r="J44" i="1"/>
  <c r="J43" i="1"/>
  <c r="H37" i="1" l="1"/>
  <c r="H28" i="1"/>
  <c r="H20" i="1"/>
  <c r="H9" i="1"/>
  <c r="H52" i="1" l="1"/>
  <c r="G43" i="1"/>
  <c r="G52" i="1"/>
  <c r="H44" i="1" l="1"/>
  <c r="I39" i="1"/>
  <c r="I29" i="1"/>
  <c r="I21" i="1"/>
  <c r="I10" i="1"/>
  <c r="I44" i="1"/>
  <c r="I42" i="1"/>
  <c r="I45" i="1"/>
  <c r="H40" i="1"/>
  <c r="H36" i="1"/>
  <c r="H30" i="1"/>
  <c r="H31" i="1"/>
  <c r="H29" i="1" s="1"/>
  <c r="H27" i="1"/>
  <c r="H22" i="1"/>
  <c r="H23" i="1"/>
  <c r="H17" i="1"/>
  <c r="H8" i="1"/>
  <c r="H11" i="1" s="1"/>
  <c r="H6" i="1" l="1"/>
  <c r="H33" i="1"/>
  <c r="H26" i="1"/>
  <c r="H14" i="1"/>
  <c r="J41" i="1" l="1"/>
  <c r="H12" i="1" l="1"/>
  <c r="M41" i="1" l="1"/>
  <c r="J42" i="1" l="1"/>
  <c r="G12" i="1" l="1"/>
  <c r="H24" i="1" l="1"/>
  <c r="G24" i="1"/>
  <c r="H43" i="1" l="1"/>
  <c r="H21" i="1" l="1"/>
  <c r="H41" i="1" l="1"/>
  <c r="H45" i="1" l="1"/>
  <c r="H39" i="1"/>
  <c r="H10" i="1" l="1"/>
  <c r="I43" i="1" s="1"/>
  <c r="H42" i="1"/>
</calcChain>
</file>

<file path=xl/sharedStrings.xml><?xml version="1.0" encoding="utf-8"?>
<sst xmlns="http://schemas.openxmlformats.org/spreadsheetml/2006/main" count="174" uniqueCount="97">
  <si>
    <t>№ п/п</t>
  </si>
  <si>
    <t>Код бюджетной классификацции</t>
  </si>
  <si>
    <t>Ожидаемый результат в натуральных показателях</t>
  </si>
  <si>
    <t>Объем финансирования (тыс.руб.)</t>
  </si>
  <si>
    <t>1 квартал</t>
  </si>
  <si>
    <t>Итого по 1 кварталу</t>
  </si>
  <si>
    <t>2 квартал</t>
  </si>
  <si>
    <t>Итого по 2 кварталу</t>
  </si>
  <si>
    <t>3 квартал</t>
  </si>
  <si>
    <t>Итого по 3 кварталу</t>
  </si>
  <si>
    <t>4 квартал</t>
  </si>
  <si>
    <t>Итого по 4 кварталу</t>
  </si>
  <si>
    <t>Территория МО МО Озеро Долгое</t>
  </si>
  <si>
    <t>Сроки реализации, ожидаемые конечные результаты реализации и необходимый объем финансирования.</t>
  </si>
  <si>
    <t>Апрель - май</t>
  </si>
  <si>
    <t>сентябрь</t>
  </si>
  <si>
    <t xml:space="preserve"> Ноябрь</t>
  </si>
  <si>
    <t>ГБДОУ на территории МО МО зеро Долгое</t>
  </si>
  <si>
    <t>217,  9231530,  92.62</t>
  </si>
  <si>
    <t>218,  9241220,  92.62</t>
  </si>
  <si>
    <t>9241427 Предоставление плавательных бассейнов 92.61</t>
  </si>
  <si>
    <t>Наименование</t>
  </si>
  <si>
    <t>февраль</t>
  </si>
  <si>
    <t>218 или183,  6350191 или9241220,  92.62</t>
  </si>
  <si>
    <t>Ленинградская область</t>
  </si>
  <si>
    <t>май</t>
  </si>
  <si>
    <t>ОКПД, ОКВЭД</t>
  </si>
  <si>
    <t>Место проведения</t>
  </si>
  <si>
    <t xml:space="preserve">Срок исполнения </t>
  </si>
  <si>
    <t>ГБОУ № 45</t>
  </si>
  <si>
    <t>Ноябрь</t>
  </si>
  <si>
    <r>
      <t xml:space="preserve">Организация и проведение празднично-спортивного мероприятия для дошкольников </t>
    </r>
    <r>
      <rPr>
        <sz val="11"/>
        <color indexed="8"/>
        <rFont val="Times New Roman"/>
        <family val="1"/>
        <charset val="204"/>
      </rPr>
      <t xml:space="preserve">«Веселое путешествие», посвященного Дню матери </t>
    </r>
  </si>
  <si>
    <t>Алексеева О. В.</t>
  </si>
  <si>
    <t>Начальник организационного сектора                                                                                                     МА МО МО Озеро Долгое</t>
  </si>
  <si>
    <t>968 1101 79500 00241 244 226</t>
  </si>
  <si>
    <t>968 1101 79500 00241 244 290</t>
  </si>
  <si>
    <t>125чел/1000зан</t>
  </si>
  <si>
    <t>75чел/600зан</t>
  </si>
  <si>
    <t>25чел/200зан</t>
  </si>
  <si>
    <t>Организация и проведение весеннего туристского слета для детей и подростков округа</t>
  </si>
  <si>
    <t>бассейн</t>
  </si>
  <si>
    <t>танцы</t>
  </si>
  <si>
    <r>
      <t xml:space="preserve">Поставка призового фонда (сувенирная, канцелярская продукция) для награждения участников и победителей </t>
    </r>
    <r>
      <rPr>
        <b/>
        <i/>
        <sz val="11"/>
        <color rgb="FF0070C0"/>
        <rFont val="Times New Roman"/>
        <family val="1"/>
        <charset val="204"/>
      </rPr>
      <t xml:space="preserve">Муниципального конкурса по спортивным танцам среди непрофессиональных коллективов  </t>
    </r>
  </si>
  <si>
    <t>Организация и проведение Спартакиады среди команд школьников, проживающих, обучающихся на территории МО Озеро Долгое</t>
  </si>
  <si>
    <t>968 1101 79508 00241 244 226</t>
  </si>
  <si>
    <t>968 1101 79508 00241 244 290</t>
  </si>
  <si>
    <t>968 1102 79508 00241 244 290</t>
  </si>
  <si>
    <r>
      <t xml:space="preserve">Организация и проведение занятий в оздоровительной группе физического воспитания и развития в </t>
    </r>
    <r>
      <rPr>
        <b/>
        <sz val="11"/>
        <color rgb="FF0070C0"/>
        <rFont val="Times New Roman"/>
        <family val="1"/>
        <charset val="204"/>
      </rPr>
      <t>бассейне для жителей округа</t>
    </r>
  </si>
  <si>
    <r>
      <t>Организация и проведение занятий в оздоровительной группе физического воспитания и развития в</t>
    </r>
    <r>
      <rPr>
        <b/>
        <sz val="11"/>
        <color rgb="FF0070C0"/>
        <rFont val="Times New Roman"/>
        <family val="1"/>
        <charset val="204"/>
      </rPr>
      <t xml:space="preserve"> бассейне для жителей округа</t>
    </r>
  </si>
  <si>
    <t>125чел/1000 зан</t>
  </si>
  <si>
    <t>350 чел/2800зан</t>
  </si>
  <si>
    <t>240 чел.</t>
  </si>
  <si>
    <t>экон</t>
  </si>
  <si>
    <t>Бассейн, на территории Приморского района</t>
  </si>
  <si>
    <t>450 чел</t>
  </si>
  <si>
    <t>40 чел./46 зан.</t>
  </si>
  <si>
    <t>40 чел./42 зан.</t>
  </si>
  <si>
    <t>40 чел./12 зан.</t>
  </si>
  <si>
    <t>Организация и проведения Зимнего спортивного слета для молодежи, проживающей на территории округа</t>
  </si>
  <si>
    <t>40 чел./48 зан.</t>
  </si>
  <si>
    <t>по310р/з</t>
  </si>
  <si>
    <t>1 п/год</t>
  </si>
  <si>
    <t>2 п/год</t>
  </si>
  <si>
    <t>год</t>
  </si>
  <si>
    <t xml:space="preserve">Перечень мероприятий ведомственной целевой программы по обеспечению условий для развития на территории 
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 МО Озеро Долгое на 2018 год
</t>
  </si>
  <si>
    <t>Итого по программе на 2018 год</t>
  </si>
  <si>
    <t>60 чел.</t>
  </si>
  <si>
    <r>
      <t xml:space="preserve">Организация и проведения </t>
    </r>
    <r>
      <rPr>
        <b/>
        <sz val="12"/>
        <color theme="1"/>
        <rFont val="Times New Roman"/>
        <family val="1"/>
        <charset val="204"/>
      </rPr>
      <t>занятий спортивными танцами</t>
    </r>
    <r>
      <rPr>
        <sz val="12"/>
        <color theme="1"/>
        <rFont val="Times New Roman"/>
        <family val="1"/>
        <charset val="204"/>
      </rPr>
      <t xml:space="preserve"> с жителями округа (48 занятий)</t>
    </r>
  </si>
  <si>
    <r>
      <t xml:space="preserve">Организация и проведения </t>
    </r>
    <r>
      <rPr>
        <b/>
        <sz val="12"/>
        <color theme="1"/>
        <rFont val="Times New Roman"/>
        <family val="1"/>
        <charset val="204"/>
      </rPr>
      <t>занятий спортивными танцами</t>
    </r>
    <r>
      <rPr>
        <sz val="12"/>
        <color theme="1"/>
        <rFont val="Times New Roman"/>
        <family val="1"/>
        <charset val="204"/>
      </rPr>
      <t xml:space="preserve"> с жителями округа (42 занятия)</t>
    </r>
  </si>
  <si>
    <r>
      <t xml:space="preserve">Организация и проведение </t>
    </r>
    <r>
      <rPr>
        <b/>
        <sz val="12"/>
        <color theme="1"/>
        <rFont val="Times New Roman"/>
        <family val="1"/>
        <charset val="204"/>
      </rPr>
      <t>турнира по волейболу</t>
    </r>
    <r>
      <rPr>
        <sz val="12"/>
        <color theme="1"/>
        <rFont val="Times New Roman"/>
        <family val="1"/>
        <charset val="204"/>
      </rPr>
      <t xml:space="preserve"> среди жителей округа</t>
    </r>
  </si>
  <si>
    <r>
      <t xml:space="preserve">Организация и проведения </t>
    </r>
    <r>
      <rPr>
        <b/>
        <sz val="12"/>
        <color theme="1"/>
        <rFont val="Times New Roman"/>
        <family val="1"/>
        <charset val="204"/>
      </rPr>
      <t>занятий спортивными танцами</t>
    </r>
    <r>
      <rPr>
        <sz val="12"/>
        <color theme="1"/>
        <rFont val="Times New Roman"/>
        <family val="1"/>
        <charset val="204"/>
      </rPr>
      <t xml:space="preserve"> с жителями округа (12 занятий)</t>
    </r>
  </si>
  <si>
    <r>
      <t xml:space="preserve">Организация и проведения </t>
    </r>
    <r>
      <rPr>
        <b/>
        <sz val="12"/>
        <color theme="1"/>
        <rFont val="Times New Roman"/>
        <family val="1"/>
        <charset val="204"/>
      </rPr>
      <t>занятий спортивными танцами</t>
    </r>
    <r>
      <rPr>
        <sz val="12"/>
        <color theme="1"/>
        <rFont val="Times New Roman"/>
        <family val="1"/>
        <charset val="204"/>
      </rPr>
      <t xml:space="preserve"> с жителями округа (46 занятий)</t>
    </r>
  </si>
  <si>
    <r>
      <t xml:space="preserve">Организация и проведение спортивно-праздничного мероприятия </t>
    </r>
    <r>
      <rPr>
        <b/>
        <sz val="11"/>
        <rFont val="Times New Roman"/>
        <family val="1"/>
        <charset val="204"/>
      </rPr>
      <t>"Веселое путешествие"</t>
    </r>
    <r>
      <rPr>
        <sz val="11"/>
        <rFont val="Times New Roman"/>
        <family val="1"/>
        <charset val="204"/>
      </rPr>
      <t>,посвященного Дню матери</t>
    </r>
  </si>
  <si>
    <r>
      <t>Организация и проведения занятий в группе</t>
    </r>
    <r>
      <rPr>
        <b/>
        <sz val="12"/>
        <color theme="1"/>
        <rFont val="Times New Roman"/>
        <family val="1"/>
        <charset val="204"/>
      </rPr>
      <t xml:space="preserve"> оздоровительных танцев для женщин,</t>
    </r>
    <r>
      <rPr>
        <sz val="12"/>
        <color theme="1"/>
        <rFont val="Times New Roman"/>
        <family val="1"/>
        <charset val="204"/>
      </rPr>
      <t xml:space="preserve"> проживающих на территории округа (24 занятий)</t>
    </r>
  </si>
  <si>
    <t>20 чел./24 зан.</t>
  </si>
  <si>
    <t>КБК 290?</t>
  </si>
  <si>
    <t>60 чел./72зан.</t>
  </si>
  <si>
    <t>185 чел./1072зан</t>
  </si>
  <si>
    <t>60 чел/66 зан</t>
  </si>
  <si>
    <r>
      <t>Организация и проведения занятий в группе</t>
    </r>
    <r>
      <rPr>
        <b/>
        <sz val="12"/>
        <color theme="1"/>
        <rFont val="Times New Roman"/>
        <family val="1"/>
        <charset val="204"/>
      </rPr>
      <t xml:space="preserve"> оздоровительных танцев для женщин,</t>
    </r>
    <r>
      <rPr>
        <sz val="12"/>
        <color theme="1"/>
        <rFont val="Times New Roman"/>
        <family val="1"/>
        <charset val="204"/>
      </rPr>
      <t xml:space="preserve"> проживающих на территории округа (6 занятий)</t>
    </r>
  </si>
  <si>
    <t>20 чел./6 зан.</t>
  </si>
  <si>
    <t>25 чел/200зан</t>
  </si>
  <si>
    <t>60 чел./18 зан.</t>
  </si>
  <si>
    <t>20 чел./22 зан.</t>
  </si>
  <si>
    <t>510чел/68зан</t>
  </si>
  <si>
    <t>635чел/1068 зан</t>
  </si>
  <si>
    <t>чел</t>
  </si>
  <si>
    <t>занятий</t>
  </si>
  <si>
    <t>85 чел./218 зан.</t>
  </si>
  <si>
    <t>50 чел</t>
  </si>
  <si>
    <t>110 чел.</t>
  </si>
  <si>
    <t>245 чел/666 зан.</t>
  </si>
  <si>
    <t>690 чел/224зан</t>
  </si>
  <si>
    <t>1150чел/3024зан</t>
  </si>
  <si>
    <t>Организация и проведение спортивных соревнований среди жителей, занимающихся в оздоровительной группе физического воспитания на озеро Долгое</t>
  </si>
  <si>
    <t>оз.танцы</t>
  </si>
  <si>
    <t>1 пол.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</si>
</sst>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00B05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70C0"/>
      <name val="Calibri"/>
      <family val="2"/>
      <charset val="204"/>
      <scheme val="minor"/>
    </font>
    <font>
      <b/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3" fillId="0" borderId="0" xfId="0" applyFont="1"/>
    <xf numFmtId="49" fontId="5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49" fontId="1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49" fontId="19" fillId="0" borderId="1" xfId="0" applyNumberFormat="1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13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49" fontId="2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wrapText="1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wrapText="1"/>
    </xf>
    <xf numFmtId="0" fontId="23" fillId="3" borderId="1" xfId="0" applyFont="1" applyFill="1" applyBorder="1" applyAlignment="1">
      <alignment wrapText="1"/>
    </xf>
    <xf numFmtId="0" fontId="35" fillId="3" borderId="7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49" fontId="41" fillId="0" borderId="1" xfId="0" applyNumberFormat="1" applyFont="1" applyBorder="1" applyAlignment="1">
      <alignment wrapText="1"/>
    </xf>
    <xf numFmtId="0" fontId="42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43" fillId="3" borderId="1" xfId="0" applyFont="1" applyFill="1" applyBorder="1" applyAlignment="1">
      <alignment wrapText="1"/>
    </xf>
    <xf numFmtId="6" fontId="0" fillId="0" borderId="0" xfId="0" applyNumberFormat="1" applyAlignment="1">
      <alignment wrapText="1"/>
    </xf>
    <xf numFmtId="0" fontId="3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49" fontId="45" fillId="0" borderId="1" xfId="0" applyNumberFormat="1" applyFont="1" applyBorder="1" applyAlignment="1">
      <alignment wrapText="1"/>
    </xf>
    <xf numFmtId="0" fontId="47" fillId="2" borderId="1" xfId="0" applyNumberFormat="1" applyFont="1" applyFill="1" applyBorder="1" applyAlignment="1">
      <alignment horizontal="center" wrapText="1"/>
    </xf>
    <xf numFmtId="0" fontId="47" fillId="0" borderId="1" xfId="0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8" fillId="0" borderId="1" xfId="0" applyNumberFormat="1" applyFont="1" applyBorder="1" applyAlignment="1">
      <alignment horizontal="center" wrapText="1"/>
    </xf>
    <xf numFmtId="0" fontId="35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0" fillId="0" borderId="1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C1" workbookViewId="0">
      <selection activeCell="N45" sqref="N45"/>
    </sheetView>
  </sheetViews>
  <sheetFormatPr defaultRowHeight="15" x14ac:dyDescent="0.25"/>
  <cols>
    <col min="1" max="1" width="4.42578125" customWidth="1"/>
    <col min="2" max="2" width="51.42578125" style="14" customWidth="1"/>
    <col min="3" max="3" width="24.7109375" style="7" customWidth="1"/>
    <col min="4" max="4" width="15.28515625" style="7" hidden="1" customWidth="1"/>
    <col min="5" max="5" width="20.140625" style="15" customWidth="1"/>
    <col min="6" max="6" width="12.7109375" style="15" customWidth="1"/>
    <col min="7" max="7" width="17.85546875" style="15" customWidth="1"/>
    <col min="8" max="8" width="12.5703125" style="15" customWidth="1"/>
    <col min="9" max="9" width="8.42578125" customWidth="1"/>
    <col min="10" max="10" width="8.5703125" customWidth="1"/>
    <col min="12" max="12" width="6.42578125" customWidth="1"/>
  </cols>
  <sheetData>
    <row r="1" spans="1:11" s="1" customFormat="1" ht="43.5" customHeight="1" x14ac:dyDescent="0.25">
      <c r="A1" s="104" t="s">
        <v>64</v>
      </c>
      <c r="B1" s="104"/>
      <c r="C1" s="104"/>
      <c r="D1" s="104"/>
      <c r="E1" s="104"/>
      <c r="F1" s="104"/>
      <c r="G1" s="104"/>
      <c r="H1" s="104"/>
    </row>
    <row r="2" spans="1:11" s="1" customFormat="1" ht="15.75" customHeight="1" x14ac:dyDescent="0.25">
      <c r="A2" s="6"/>
      <c r="B2" s="107" t="s">
        <v>13</v>
      </c>
      <c r="C2" s="107"/>
      <c r="D2" s="107"/>
      <c r="E2" s="107"/>
      <c r="F2" s="107"/>
      <c r="G2" s="107"/>
      <c r="H2" s="107"/>
    </row>
    <row r="3" spans="1:11" s="1" customFormat="1" ht="47.25" customHeight="1" x14ac:dyDescent="0.25">
      <c r="A3" s="3" t="s">
        <v>0</v>
      </c>
      <c r="B3" s="3" t="s">
        <v>21</v>
      </c>
      <c r="C3" s="32" t="s">
        <v>1</v>
      </c>
      <c r="D3" s="32" t="s">
        <v>26</v>
      </c>
      <c r="E3" s="45" t="s">
        <v>27</v>
      </c>
      <c r="F3" s="33" t="s">
        <v>28</v>
      </c>
      <c r="G3" s="34" t="s">
        <v>2</v>
      </c>
      <c r="H3" s="34" t="s">
        <v>3</v>
      </c>
      <c r="I3" s="2" t="s">
        <v>52</v>
      </c>
    </row>
    <row r="4" spans="1:11" s="1" customFormat="1" ht="16.5" customHeight="1" x14ac:dyDescent="0.25">
      <c r="A4" s="4">
        <v>1</v>
      </c>
      <c r="B4" s="5">
        <v>2</v>
      </c>
      <c r="C4" s="11">
        <v>3</v>
      </c>
      <c r="D4" s="11"/>
      <c r="E4" s="5">
        <v>4</v>
      </c>
      <c r="F4" s="5">
        <v>5</v>
      </c>
      <c r="G4" s="5">
        <v>6</v>
      </c>
      <c r="H4" s="5">
        <v>7</v>
      </c>
    </row>
    <row r="5" spans="1:11" s="1" customFormat="1" ht="15" customHeight="1" x14ac:dyDescent="0.25">
      <c r="A5" s="3"/>
      <c r="B5" s="108" t="s">
        <v>4</v>
      </c>
      <c r="C5" s="108"/>
      <c r="D5" s="108"/>
      <c r="E5" s="108"/>
      <c r="F5" s="108"/>
      <c r="G5" s="108"/>
      <c r="H5" s="108"/>
    </row>
    <row r="6" spans="1:11" s="1" customFormat="1" ht="29.25" customHeight="1" x14ac:dyDescent="0.25">
      <c r="A6" s="3">
        <v>1</v>
      </c>
      <c r="B6" s="22" t="s">
        <v>67</v>
      </c>
      <c r="C6" s="8" t="s">
        <v>44</v>
      </c>
      <c r="D6" s="8" t="s">
        <v>18</v>
      </c>
      <c r="E6" s="5" t="s">
        <v>12</v>
      </c>
      <c r="F6" s="10" t="s">
        <v>4</v>
      </c>
      <c r="G6" s="67" t="s">
        <v>59</v>
      </c>
      <c r="H6" s="80">
        <f>48*2.6</f>
        <v>124.80000000000001</v>
      </c>
      <c r="I6" s="58">
        <v>2600</v>
      </c>
      <c r="J6" s="59"/>
    </row>
    <row r="7" spans="1:11" s="1" customFormat="1" ht="50.25" hidden="1" customHeight="1" x14ac:dyDescent="0.25">
      <c r="A7" s="3">
        <v>2</v>
      </c>
      <c r="B7" s="84" t="s">
        <v>58</v>
      </c>
      <c r="C7" s="85" t="s">
        <v>44</v>
      </c>
      <c r="D7" s="85"/>
      <c r="E7" s="86" t="s">
        <v>24</v>
      </c>
      <c r="F7" s="87" t="s">
        <v>22</v>
      </c>
      <c r="G7" s="87" t="s">
        <v>51</v>
      </c>
      <c r="H7" s="87">
        <v>0</v>
      </c>
      <c r="I7" s="41"/>
      <c r="J7" s="81"/>
    </row>
    <row r="8" spans="1:11" s="1" customFormat="1" ht="50.25" customHeight="1" x14ac:dyDescent="0.25">
      <c r="A8" s="23">
        <v>2</v>
      </c>
      <c r="B8" s="22" t="s">
        <v>73</v>
      </c>
      <c r="C8" s="8" t="s">
        <v>44</v>
      </c>
      <c r="D8" s="8" t="s">
        <v>18</v>
      </c>
      <c r="E8" s="5" t="s">
        <v>12</v>
      </c>
      <c r="F8" s="10" t="s">
        <v>4</v>
      </c>
      <c r="G8" s="67" t="s">
        <v>74</v>
      </c>
      <c r="H8" s="30">
        <f>24*2.5</f>
        <v>60</v>
      </c>
      <c r="I8" s="58">
        <v>2500</v>
      </c>
      <c r="J8" s="81"/>
    </row>
    <row r="9" spans="1:11" s="1" customFormat="1" ht="46.5" customHeight="1" x14ac:dyDescent="0.25">
      <c r="A9" s="23">
        <v>3</v>
      </c>
      <c r="B9" s="72" t="s">
        <v>48</v>
      </c>
      <c r="C9" s="26" t="s">
        <v>45</v>
      </c>
      <c r="D9" s="42" t="s">
        <v>20</v>
      </c>
      <c r="E9" s="5" t="s">
        <v>53</v>
      </c>
      <c r="F9" s="10" t="s">
        <v>4</v>
      </c>
      <c r="G9" s="62" t="s">
        <v>36</v>
      </c>
      <c r="H9" s="79">
        <f>1000*0.31</f>
        <v>310</v>
      </c>
      <c r="I9" s="47" t="s">
        <v>60</v>
      </c>
      <c r="J9" s="89">
        <v>260</v>
      </c>
    </row>
    <row r="10" spans="1:11" s="1" customFormat="1" ht="14.25" customHeight="1" x14ac:dyDescent="0.25">
      <c r="A10" s="23"/>
      <c r="B10" s="116" t="s">
        <v>5</v>
      </c>
      <c r="E10" s="5"/>
      <c r="F10" s="5"/>
      <c r="G10" s="68" t="s">
        <v>77</v>
      </c>
      <c r="H10" s="55">
        <f>H11+H12</f>
        <v>494.8</v>
      </c>
      <c r="I10" s="1">
        <f>H6+H8+H9</f>
        <v>494.8</v>
      </c>
    </row>
    <row r="11" spans="1:11" s="1" customFormat="1" ht="15.75" customHeight="1" x14ac:dyDescent="0.25">
      <c r="A11" s="25"/>
      <c r="B11" s="116"/>
      <c r="C11" s="21" t="s">
        <v>44</v>
      </c>
      <c r="D11" s="8"/>
      <c r="E11" s="5"/>
      <c r="F11" s="5"/>
      <c r="G11" s="67" t="s">
        <v>76</v>
      </c>
      <c r="H11" s="70">
        <f>H6+H7+H8</f>
        <v>184.8</v>
      </c>
    </row>
    <row r="12" spans="1:11" s="1" customFormat="1" ht="15" customHeight="1" x14ac:dyDescent="0.25">
      <c r="A12" s="24"/>
      <c r="B12" s="117"/>
      <c r="C12" s="38" t="s">
        <v>45</v>
      </c>
      <c r="D12" s="26"/>
      <c r="E12" s="3"/>
      <c r="F12" s="3"/>
      <c r="G12" s="66" t="str">
        <f>G9</f>
        <v>125чел/1000зан</v>
      </c>
      <c r="H12" s="28">
        <f>H9</f>
        <v>310</v>
      </c>
    </row>
    <row r="13" spans="1:11" s="1" customFormat="1" ht="17.25" customHeight="1" x14ac:dyDescent="0.25">
      <c r="A13" s="24"/>
      <c r="B13" s="109" t="s">
        <v>6</v>
      </c>
      <c r="C13" s="109"/>
      <c r="D13" s="109"/>
      <c r="E13" s="109"/>
      <c r="F13" s="109"/>
      <c r="G13" s="109"/>
      <c r="H13" s="109"/>
    </row>
    <row r="14" spans="1:11" s="1" customFormat="1" ht="33" customHeight="1" x14ac:dyDescent="0.25">
      <c r="A14" s="24">
        <v>4</v>
      </c>
      <c r="B14" s="22" t="s">
        <v>68</v>
      </c>
      <c r="C14" s="8" t="s">
        <v>44</v>
      </c>
      <c r="D14" s="8" t="s">
        <v>18</v>
      </c>
      <c r="E14" s="5" t="s">
        <v>12</v>
      </c>
      <c r="F14" s="10" t="s">
        <v>6</v>
      </c>
      <c r="G14" s="67" t="s">
        <v>56</v>
      </c>
      <c r="H14" s="52">
        <f>42*2.6</f>
        <v>109.2</v>
      </c>
      <c r="I14" s="58">
        <v>2600</v>
      </c>
      <c r="J14" s="47"/>
    </row>
    <row r="15" spans="1:11" s="1" customFormat="1" ht="47.25" hidden="1" customHeight="1" x14ac:dyDescent="0.25">
      <c r="A15" s="3">
        <v>6</v>
      </c>
      <c r="B15" s="57" t="s">
        <v>43</v>
      </c>
      <c r="C15" s="8" t="s">
        <v>34</v>
      </c>
      <c r="D15" s="8" t="s">
        <v>19</v>
      </c>
      <c r="E15" s="5" t="s">
        <v>12</v>
      </c>
      <c r="F15" s="10" t="s">
        <v>14</v>
      </c>
      <c r="G15" s="10"/>
      <c r="H15" s="49"/>
      <c r="I15" s="41"/>
      <c r="J15" s="58"/>
      <c r="K15" s="47"/>
    </row>
    <row r="16" spans="1:11" s="1" customFormat="1" ht="35.25" hidden="1" customHeight="1" x14ac:dyDescent="0.25">
      <c r="A16" s="3">
        <v>7</v>
      </c>
      <c r="B16" s="22" t="s">
        <v>39</v>
      </c>
      <c r="C16" s="8" t="s">
        <v>34</v>
      </c>
      <c r="D16" s="8" t="s">
        <v>23</v>
      </c>
      <c r="E16" s="5" t="s">
        <v>24</v>
      </c>
      <c r="F16" s="10" t="s">
        <v>25</v>
      </c>
      <c r="G16" s="10"/>
      <c r="H16" s="49"/>
      <c r="I16" s="58">
        <v>2500</v>
      </c>
    </row>
    <row r="17" spans="1:11" s="1" customFormat="1" ht="49.5" customHeight="1" x14ac:dyDescent="0.25">
      <c r="A17" s="24">
        <v>5</v>
      </c>
      <c r="B17" s="22" t="s">
        <v>73</v>
      </c>
      <c r="C17" s="8" t="s">
        <v>44</v>
      </c>
      <c r="D17" s="8" t="s">
        <v>18</v>
      </c>
      <c r="E17" s="5" t="s">
        <v>12</v>
      </c>
      <c r="F17" s="10" t="s">
        <v>6</v>
      </c>
      <c r="G17" s="67" t="s">
        <v>74</v>
      </c>
      <c r="H17" s="49">
        <f>24*2.5</f>
        <v>60</v>
      </c>
      <c r="I17" s="58">
        <v>2500</v>
      </c>
    </row>
    <row r="18" spans="1:11" s="1" customFormat="1" ht="35.25" customHeight="1" x14ac:dyDescent="0.25">
      <c r="A18" s="24">
        <v>6</v>
      </c>
      <c r="B18" s="22" t="s">
        <v>69</v>
      </c>
      <c r="C18" s="92" t="s">
        <v>44</v>
      </c>
      <c r="D18" s="8"/>
      <c r="E18" s="5" t="s">
        <v>12</v>
      </c>
      <c r="F18" s="10" t="s">
        <v>6</v>
      </c>
      <c r="G18" s="95" t="s">
        <v>89</v>
      </c>
      <c r="H18" s="94">
        <v>98</v>
      </c>
      <c r="I18" s="47"/>
    </row>
    <row r="19" spans="1:11" s="1" customFormat="1" ht="45" customHeight="1" x14ac:dyDescent="0.25">
      <c r="A19" s="24">
        <v>7</v>
      </c>
      <c r="B19" s="88" t="s">
        <v>94</v>
      </c>
      <c r="C19" s="92" t="s">
        <v>44</v>
      </c>
      <c r="D19" s="8" t="s">
        <v>19</v>
      </c>
      <c r="E19" s="5" t="s">
        <v>12</v>
      </c>
      <c r="F19" s="10" t="s">
        <v>6</v>
      </c>
      <c r="G19" s="97" t="s">
        <v>66</v>
      </c>
      <c r="H19" s="93">
        <v>90</v>
      </c>
      <c r="I19" s="73"/>
      <c r="J19" s="74" t="s">
        <v>75</v>
      </c>
    </row>
    <row r="20" spans="1:11" s="1" customFormat="1" ht="48" customHeight="1" x14ac:dyDescent="0.25">
      <c r="A20" s="3">
        <v>8</v>
      </c>
      <c r="B20" s="53" t="s">
        <v>47</v>
      </c>
      <c r="C20" s="26" t="s">
        <v>45</v>
      </c>
      <c r="D20" s="42" t="s">
        <v>20</v>
      </c>
      <c r="E20" s="5" t="s">
        <v>53</v>
      </c>
      <c r="F20" s="10" t="s">
        <v>6</v>
      </c>
      <c r="G20" s="62" t="s">
        <v>37</v>
      </c>
      <c r="H20" s="78">
        <f>600*0.31</f>
        <v>186</v>
      </c>
      <c r="I20" s="47" t="s">
        <v>60</v>
      </c>
      <c r="J20" s="89">
        <v>260</v>
      </c>
    </row>
    <row r="21" spans="1:11" s="1" customFormat="1" ht="16.5" customHeight="1" x14ac:dyDescent="0.25">
      <c r="A21" s="23"/>
      <c r="B21" s="110" t="s">
        <v>7</v>
      </c>
      <c r="C21" s="26"/>
      <c r="D21" s="26"/>
      <c r="E21" s="5"/>
      <c r="F21" s="10"/>
      <c r="G21" s="68" t="s">
        <v>91</v>
      </c>
      <c r="H21" s="50">
        <f>H22+H23+H24</f>
        <v>543.20000000000005</v>
      </c>
      <c r="I21" s="90">
        <f>H14+H17+H18+H19+H20</f>
        <v>543.20000000000005</v>
      </c>
      <c r="J21" s="1" t="s">
        <v>40</v>
      </c>
      <c r="K21" s="1" t="s">
        <v>61</v>
      </c>
    </row>
    <row r="22" spans="1:11" s="1" customFormat="1" ht="16.5" customHeight="1" x14ac:dyDescent="0.25">
      <c r="A22" s="25"/>
      <c r="B22" s="110"/>
      <c r="C22" s="56" t="s">
        <v>44</v>
      </c>
      <c r="D22" s="26"/>
      <c r="E22" s="5"/>
      <c r="F22" s="10"/>
      <c r="G22" s="96" t="s">
        <v>90</v>
      </c>
      <c r="H22" s="98">
        <f>H18+H19</f>
        <v>188</v>
      </c>
    </row>
    <row r="23" spans="1:11" s="1" customFormat="1" ht="16.5" customHeight="1" x14ac:dyDescent="0.25">
      <c r="A23" s="25"/>
      <c r="B23" s="110"/>
      <c r="C23" s="21" t="s">
        <v>44</v>
      </c>
      <c r="D23" s="8"/>
      <c r="E23" s="5"/>
      <c r="F23" s="10"/>
      <c r="G23" s="103" t="s">
        <v>78</v>
      </c>
      <c r="H23" s="48">
        <f>H14+H17</f>
        <v>169.2</v>
      </c>
    </row>
    <row r="24" spans="1:11" s="1" customFormat="1" ht="16.5" customHeight="1" x14ac:dyDescent="0.25">
      <c r="A24" s="24"/>
      <c r="B24" s="110"/>
      <c r="C24" s="38" t="s">
        <v>45</v>
      </c>
      <c r="D24" s="26"/>
      <c r="E24" s="16"/>
      <c r="F24" s="5"/>
      <c r="G24" s="63" t="str">
        <f>G20</f>
        <v>75чел/600зан</v>
      </c>
      <c r="H24" s="51">
        <f>H20</f>
        <v>186</v>
      </c>
    </row>
    <row r="25" spans="1:11" s="1" customFormat="1" ht="15.75" customHeight="1" x14ac:dyDescent="0.25">
      <c r="A25" s="24"/>
      <c r="B25" s="109" t="s">
        <v>8</v>
      </c>
      <c r="C25" s="109"/>
      <c r="D25" s="109"/>
      <c r="E25" s="109"/>
      <c r="F25" s="109"/>
      <c r="G25" s="109"/>
      <c r="H25" s="109"/>
    </row>
    <row r="26" spans="1:11" s="1" customFormat="1" ht="31.5" customHeight="1" x14ac:dyDescent="0.25">
      <c r="A26" s="3">
        <v>9</v>
      </c>
      <c r="B26" s="22" t="s">
        <v>70</v>
      </c>
      <c r="C26" s="8" t="s">
        <v>44</v>
      </c>
      <c r="D26" s="40"/>
      <c r="E26" s="5" t="s">
        <v>12</v>
      </c>
      <c r="F26" s="10" t="s">
        <v>15</v>
      </c>
      <c r="G26" s="67" t="s">
        <v>57</v>
      </c>
      <c r="H26" s="52">
        <f>12*2.6</f>
        <v>31.200000000000003</v>
      </c>
      <c r="I26" s="58"/>
      <c r="J26" s="47"/>
    </row>
    <row r="27" spans="1:11" s="1" customFormat="1" ht="49.5" customHeight="1" x14ac:dyDescent="0.25">
      <c r="A27" s="3">
        <v>10</v>
      </c>
      <c r="B27" s="22" t="s">
        <v>79</v>
      </c>
      <c r="C27" s="8" t="s">
        <v>44</v>
      </c>
      <c r="D27" s="8" t="s">
        <v>18</v>
      </c>
      <c r="E27" s="5" t="s">
        <v>12</v>
      </c>
      <c r="F27" s="10" t="s">
        <v>15</v>
      </c>
      <c r="G27" s="67" t="s">
        <v>80</v>
      </c>
      <c r="H27" s="52">
        <f>6*2.5</f>
        <v>15</v>
      </c>
      <c r="I27" s="58"/>
      <c r="J27" s="47"/>
    </row>
    <row r="28" spans="1:11" s="1" customFormat="1" ht="49.5" customHeight="1" x14ac:dyDescent="0.25">
      <c r="A28" s="3">
        <v>11</v>
      </c>
      <c r="B28" s="82" t="s">
        <v>47</v>
      </c>
      <c r="C28" s="26" t="s">
        <v>45</v>
      </c>
      <c r="D28" s="42" t="s">
        <v>20</v>
      </c>
      <c r="E28" s="5" t="s">
        <v>53</v>
      </c>
      <c r="F28" s="10" t="s">
        <v>15</v>
      </c>
      <c r="G28" s="62" t="s">
        <v>38</v>
      </c>
      <c r="H28" s="64">
        <f>200*0.31</f>
        <v>62</v>
      </c>
      <c r="I28" s="47"/>
      <c r="J28" s="47"/>
    </row>
    <row r="29" spans="1:11" s="1" customFormat="1" ht="15" customHeight="1" x14ac:dyDescent="0.25">
      <c r="A29" s="23"/>
      <c r="B29" s="121" t="s">
        <v>9</v>
      </c>
      <c r="C29" s="26"/>
      <c r="D29" s="42"/>
      <c r="E29" s="5"/>
      <c r="F29" s="10"/>
      <c r="G29" s="101" t="s">
        <v>88</v>
      </c>
      <c r="H29" s="101">
        <f>H30+H31</f>
        <v>108.2</v>
      </c>
      <c r="I29" s="47">
        <f>H26+H27+H28</f>
        <v>108.2</v>
      </c>
      <c r="J29" s="47"/>
    </row>
    <row r="30" spans="1:11" s="1" customFormat="1" ht="17.25" customHeight="1" x14ac:dyDescent="0.25">
      <c r="A30" s="23"/>
      <c r="B30" s="116"/>
      <c r="C30" s="21" t="s">
        <v>44</v>
      </c>
      <c r="D30" s="42"/>
      <c r="E30" s="5"/>
      <c r="F30" s="10"/>
      <c r="G30" s="67" t="s">
        <v>82</v>
      </c>
      <c r="H30" s="99">
        <f>H26+H27</f>
        <v>46.2</v>
      </c>
      <c r="J30" s="47"/>
    </row>
    <row r="31" spans="1:11" s="1" customFormat="1" ht="15.75" customHeight="1" x14ac:dyDescent="0.25">
      <c r="A31" s="23"/>
      <c r="B31" s="117"/>
      <c r="C31" s="38" t="s">
        <v>45</v>
      </c>
      <c r="D31" s="3"/>
      <c r="E31" s="3"/>
      <c r="F31" s="3"/>
      <c r="G31" s="100" t="s">
        <v>81</v>
      </c>
      <c r="H31" s="100">
        <f>H28</f>
        <v>62</v>
      </c>
      <c r="I31" s="41"/>
      <c r="J31" s="47"/>
    </row>
    <row r="32" spans="1:11" s="1" customFormat="1" ht="14.25" customHeight="1" x14ac:dyDescent="0.25">
      <c r="A32" s="24"/>
      <c r="B32" s="109" t="s">
        <v>10</v>
      </c>
      <c r="C32" s="109"/>
      <c r="D32" s="109"/>
      <c r="E32" s="109"/>
      <c r="F32" s="109"/>
      <c r="G32" s="109"/>
      <c r="H32" s="109"/>
      <c r="J32" s="47"/>
    </row>
    <row r="33" spans="1:14" s="1" customFormat="1" ht="31.5" customHeight="1" x14ac:dyDescent="0.25">
      <c r="A33" s="3">
        <v>12</v>
      </c>
      <c r="B33" s="22" t="s">
        <v>71</v>
      </c>
      <c r="C33" s="8" t="s">
        <v>44</v>
      </c>
      <c r="D33" s="8" t="s">
        <v>18</v>
      </c>
      <c r="E33" s="5" t="s">
        <v>12</v>
      </c>
      <c r="F33" s="10" t="s">
        <v>10</v>
      </c>
      <c r="G33" s="67" t="s">
        <v>55</v>
      </c>
      <c r="H33" s="54">
        <f>46*2.6</f>
        <v>119.60000000000001</v>
      </c>
      <c r="I33" s="58"/>
      <c r="J33" s="47"/>
    </row>
    <row r="34" spans="1:14" s="1" customFormat="1" ht="63" hidden="1" customHeight="1" x14ac:dyDescent="0.25">
      <c r="A34" s="3">
        <v>13</v>
      </c>
      <c r="B34" s="46" t="s">
        <v>42</v>
      </c>
      <c r="C34" s="26" t="s">
        <v>35</v>
      </c>
      <c r="D34" s="8" t="s">
        <v>19</v>
      </c>
      <c r="E34" s="36" t="s">
        <v>29</v>
      </c>
      <c r="F34" s="35" t="s">
        <v>30</v>
      </c>
      <c r="G34" s="60"/>
      <c r="H34" s="64"/>
    </row>
    <row r="35" spans="1:14" s="1" customFormat="1" ht="48.75" hidden="1" customHeight="1" x14ac:dyDescent="0.25">
      <c r="A35" s="3">
        <v>14</v>
      </c>
      <c r="B35" s="29" t="s">
        <v>31</v>
      </c>
      <c r="C35" s="8" t="s">
        <v>34</v>
      </c>
      <c r="D35" s="8" t="s">
        <v>19</v>
      </c>
      <c r="E35" s="36" t="s">
        <v>17</v>
      </c>
      <c r="F35" s="35" t="s">
        <v>16</v>
      </c>
      <c r="G35" s="10"/>
      <c r="H35" s="52"/>
    </row>
    <row r="36" spans="1:14" s="1" customFormat="1" ht="48.75" customHeight="1" x14ac:dyDescent="0.25">
      <c r="A36" s="23">
        <v>13</v>
      </c>
      <c r="B36" s="22" t="s">
        <v>73</v>
      </c>
      <c r="C36" s="8" t="s">
        <v>44</v>
      </c>
      <c r="D36" s="8" t="s">
        <v>18</v>
      </c>
      <c r="E36" s="5" t="s">
        <v>12</v>
      </c>
      <c r="F36" s="10" t="s">
        <v>4</v>
      </c>
      <c r="G36" s="67" t="s">
        <v>83</v>
      </c>
      <c r="H36" s="52">
        <f>22*2.5</f>
        <v>55</v>
      </c>
    </row>
    <row r="37" spans="1:14" s="1" customFormat="1" ht="47.25" customHeight="1" x14ac:dyDescent="0.25">
      <c r="A37" s="23">
        <v>14</v>
      </c>
      <c r="B37" s="82" t="s">
        <v>47</v>
      </c>
      <c r="C37" s="26" t="s">
        <v>45</v>
      </c>
      <c r="D37" s="42" t="s">
        <v>20</v>
      </c>
      <c r="E37" s="5" t="s">
        <v>53</v>
      </c>
      <c r="F37" s="10" t="s">
        <v>10</v>
      </c>
      <c r="G37" s="62" t="s">
        <v>36</v>
      </c>
      <c r="H37" s="64">
        <f>1000*0.31</f>
        <v>310</v>
      </c>
      <c r="I37" s="47"/>
    </row>
    <row r="38" spans="1:14" s="1" customFormat="1" ht="47.25" customHeight="1" x14ac:dyDescent="0.25">
      <c r="A38" s="23">
        <v>15</v>
      </c>
      <c r="B38" s="83" t="s">
        <v>72</v>
      </c>
      <c r="C38" s="8" t="s">
        <v>44</v>
      </c>
      <c r="D38" s="42"/>
      <c r="E38" s="5" t="s">
        <v>12</v>
      </c>
      <c r="F38" s="10" t="s">
        <v>30</v>
      </c>
      <c r="G38" s="30" t="s">
        <v>54</v>
      </c>
      <c r="H38" s="52">
        <v>650</v>
      </c>
      <c r="I38" s="47"/>
    </row>
    <row r="39" spans="1:14" s="1" customFormat="1" ht="15" customHeight="1" x14ac:dyDescent="0.25">
      <c r="A39" s="23"/>
      <c r="B39" s="111" t="s">
        <v>11</v>
      </c>
      <c r="C39" s="26"/>
      <c r="D39" s="26"/>
      <c r="E39" s="5"/>
      <c r="F39" s="10"/>
      <c r="G39" s="68" t="s">
        <v>85</v>
      </c>
      <c r="H39" s="39">
        <f>H40+H41</f>
        <v>1134.5999999999999</v>
      </c>
      <c r="I39" s="90">
        <f>H33+H36+H37+H38</f>
        <v>1134.5999999999999</v>
      </c>
      <c r="J39" s="1" t="s">
        <v>40</v>
      </c>
      <c r="K39" s="1" t="s">
        <v>62</v>
      </c>
    </row>
    <row r="40" spans="1:14" s="1" customFormat="1" ht="14.25" customHeight="1" x14ac:dyDescent="0.25">
      <c r="A40" s="25"/>
      <c r="B40" s="112"/>
      <c r="C40" s="21" t="s">
        <v>44</v>
      </c>
      <c r="D40" s="8"/>
      <c r="E40" s="5"/>
      <c r="F40" s="10"/>
      <c r="G40" s="10" t="s">
        <v>84</v>
      </c>
      <c r="H40" s="10">
        <f>H33+H36+H38</f>
        <v>824.6</v>
      </c>
      <c r="J40" s="3" t="s">
        <v>63</v>
      </c>
      <c r="K40" s="3"/>
      <c r="L40" s="3" t="s">
        <v>96</v>
      </c>
      <c r="M40" s="75"/>
    </row>
    <row r="41" spans="1:14" s="1" customFormat="1" ht="15" customHeight="1" x14ac:dyDescent="0.25">
      <c r="A41" s="24"/>
      <c r="B41" s="113"/>
      <c r="C41" s="38" t="s">
        <v>45</v>
      </c>
      <c r="D41" s="26"/>
      <c r="E41" s="5"/>
      <c r="F41" s="5"/>
      <c r="G41" s="69" t="s">
        <v>49</v>
      </c>
      <c r="H41" s="27">
        <f>H34+H37</f>
        <v>310</v>
      </c>
      <c r="J41" s="65">
        <f>H9+H20+H28+H37</f>
        <v>868</v>
      </c>
      <c r="K41" s="65" t="s">
        <v>40</v>
      </c>
      <c r="L41" s="76"/>
      <c r="M41" s="3">
        <f>H9+H20</f>
        <v>496</v>
      </c>
    </row>
    <row r="42" spans="1:14" s="1" customFormat="1" ht="15.75" customHeight="1" x14ac:dyDescent="0.25">
      <c r="A42" s="114"/>
      <c r="B42" s="118" t="s">
        <v>65</v>
      </c>
      <c r="C42" s="21"/>
      <c r="D42" s="21"/>
      <c r="E42" s="5"/>
      <c r="F42" s="5"/>
      <c r="G42" s="61" t="s">
        <v>93</v>
      </c>
      <c r="H42" s="31">
        <f>H43+H44+H45</f>
        <v>2280.8000000000002</v>
      </c>
      <c r="I42" s="37">
        <f>H6+H8+H9+H14+H17+H18+H19+H20+H26+H27+H28+H33+H36+H37+H38</f>
        <v>2280.8000000000002</v>
      </c>
      <c r="J42" s="3">
        <f>H6+H14+H26+H33</f>
        <v>384.8</v>
      </c>
      <c r="K42" s="3" t="s">
        <v>41</v>
      </c>
      <c r="L42" s="76">
        <f>H6+H14</f>
        <v>234</v>
      </c>
      <c r="M42" s="3">
        <f>H26+H33</f>
        <v>150.80000000000001</v>
      </c>
    </row>
    <row r="43" spans="1:14" s="1" customFormat="1" ht="15.75" customHeight="1" x14ac:dyDescent="0.25">
      <c r="A43" s="114"/>
      <c r="B43" s="119"/>
      <c r="C43" s="56" t="s">
        <v>46</v>
      </c>
      <c r="D43" s="21"/>
      <c r="E43" s="5"/>
      <c r="F43" s="5"/>
      <c r="G43" s="96" t="str">
        <f>G22</f>
        <v>110 чел.</v>
      </c>
      <c r="H43" s="102">
        <f>H22</f>
        <v>188</v>
      </c>
      <c r="I43" s="37">
        <f>H10+H21+H31+H39</f>
        <v>2234.6</v>
      </c>
      <c r="J43" s="3">
        <f>H8+H17+H27+H36</f>
        <v>190</v>
      </c>
      <c r="K43" s="3" t="s">
        <v>95</v>
      </c>
      <c r="L43" s="77">
        <f>H8+H17</f>
        <v>120</v>
      </c>
      <c r="M43" s="3">
        <f>H27+H36</f>
        <v>70</v>
      </c>
    </row>
    <row r="44" spans="1:14" s="1" customFormat="1" ht="16.5" customHeight="1" x14ac:dyDescent="0.25">
      <c r="A44" s="114"/>
      <c r="B44" s="119"/>
      <c r="C44" s="21" t="s">
        <v>44</v>
      </c>
      <c r="D44" s="21"/>
      <c r="E44" s="5"/>
      <c r="F44" s="5"/>
      <c r="G44" s="68" t="s">
        <v>92</v>
      </c>
      <c r="H44" s="71">
        <f>H11+H23+H30+H40</f>
        <v>1224.8</v>
      </c>
      <c r="I44" s="1">
        <f>H6+H8+H14+H17+H26+H27+H33+H36+H38</f>
        <v>1224.8</v>
      </c>
      <c r="J44" s="122">
        <f>SUM(J42:J43)</f>
        <v>574.79999999999995</v>
      </c>
      <c r="K44" s="123"/>
      <c r="L44" s="123">
        <f>SUM(L42:L43)</f>
        <v>354</v>
      </c>
      <c r="M44" s="1">
        <f>SUM(M42:M43)</f>
        <v>220.8</v>
      </c>
      <c r="N44" s="1">
        <f>L44+M44</f>
        <v>574.79999999999995</v>
      </c>
    </row>
    <row r="45" spans="1:14" s="1" customFormat="1" ht="15.75" customHeight="1" x14ac:dyDescent="0.25">
      <c r="A45" s="115"/>
      <c r="B45" s="120"/>
      <c r="C45" s="38" t="s">
        <v>45</v>
      </c>
      <c r="D45" s="38"/>
      <c r="E45" s="3"/>
      <c r="F45" s="3"/>
      <c r="G45" s="66" t="s">
        <v>50</v>
      </c>
      <c r="H45" s="28">
        <f>H12+H24+H28+H41</f>
        <v>868</v>
      </c>
      <c r="I45" s="1">
        <f>H9+H20+H28+H37</f>
        <v>868</v>
      </c>
    </row>
    <row r="46" spans="1:14" s="1" customFormat="1" ht="27.95" customHeight="1" x14ac:dyDescent="0.25">
      <c r="A46" s="106" t="s">
        <v>33</v>
      </c>
      <c r="B46" s="106"/>
      <c r="C46" s="106"/>
      <c r="D46" s="43"/>
      <c r="E46" s="44"/>
      <c r="F46" s="105" t="s">
        <v>32</v>
      </c>
      <c r="G46" s="105"/>
      <c r="H46" s="20"/>
    </row>
    <row r="47" spans="1:14" s="1" customFormat="1" ht="27.95" customHeight="1" x14ac:dyDescent="0.25">
      <c r="A47" s="17"/>
      <c r="B47" s="18"/>
      <c r="C47" s="19"/>
      <c r="D47" s="19"/>
      <c r="E47" s="20"/>
      <c r="F47" s="20"/>
      <c r="G47" s="20" t="s">
        <v>86</v>
      </c>
      <c r="H47" s="20" t="s">
        <v>87</v>
      </c>
    </row>
    <row r="48" spans="1:14" s="1" customFormat="1" ht="27.95" customHeight="1" x14ac:dyDescent="0.25">
      <c r="A48" s="17"/>
      <c r="C48" s="19"/>
      <c r="D48" s="19"/>
      <c r="E48" s="20"/>
      <c r="F48" s="20"/>
      <c r="G48" s="20">
        <v>185</v>
      </c>
      <c r="H48" s="20">
        <v>1072</v>
      </c>
    </row>
    <row r="49" spans="1:8" s="1" customFormat="1" ht="27.95" customHeight="1" x14ac:dyDescent="0.25">
      <c r="A49" s="17"/>
      <c r="B49" s="18"/>
      <c r="C49" s="19"/>
      <c r="D49" s="19"/>
      <c r="E49" s="20"/>
      <c r="F49" s="20"/>
      <c r="G49" s="20">
        <v>235</v>
      </c>
      <c r="H49" s="20">
        <v>666</v>
      </c>
    </row>
    <row r="50" spans="1:8" s="1" customFormat="1" ht="27.95" customHeight="1" x14ac:dyDescent="0.25">
      <c r="A50" s="17"/>
      <c r="B50" s="18"/>
      <c r="C50" s="19"/>
      <c r="D50" s="19"/>
      <c r="E50" s="20"/>
      <c r="F50" s="20"/>
      <c r="G50" s="20">
        <v>85</v>
      </c>
      <c r="H50" s="20">
        <v>218</v>
      </c>
    </row>
    <row r="51" spans="1:8" s="1" customFormat="1" ht="27.95" customHeight="1" x14ac:dyDescent="0.25">
      <c r="A51" s="17"/>
      <c r="B51" s="18"/>
      <c r="C51" s="19"/>
      <c r="D51" s="19"/>
      <c r="E51" s="20"/>
      <c r="F51" s="20"/>
      <c r="G51" s="20">
        <v>635</v>
      </c>
      <c r="H51" s="20">
        <v>1068</v>
      </c>
    </row>
    <row r="52" spans="1:8" s="1" customFormat="1" ht="27.95" customHeight="1" x14ac:dyDescent="0.25">
      <c r="A52" s="17"/>
      <c r="B52" s="18"/>
      <c r="C52" s="19"/>
      <c r="D52" s="19"/>
      <c r="E52" s="20"/>
      <c r="F52" s="20"/>
      <c r="G52" s="91">
        <f>SUM(G48:G51)</f>
        <v>1140</v>
      </c>
      <c r="H52" s="91">
        <f>SUM(H48:H51)</f>
        <v>3024</v>
      </c>
    </row>
    <row r="53" spans="1:8" s="1" customFormat="1" ht="27.95" customHeight="1" x14ac:dyDescent="0.25">
      <c r="A53" s="17"/>
      <c r="B53" s="18"/>
      <c r="C53" s="19"/>
      <c r="D53" s="19"/>
      <c r="E53" s="20"/>
      <c r="F53" s="20"/>
      <c r="G53" s="20"/>
      <c r="H53" s="20"/>
    </row>
    <row r="54" spans="1:8" s="1" customFormat="1" ht="27.95" customHeight="1" x14ac:dyDescent="0.25">
      <c r="A54" s="17"/>
      <c r="B54" s="18"/>
      <c r="C54" s="19"/>
      <c r="D54" s="19"/>
      <c r="E54" s="20"/>
      <c r="F54" s="20"/>
      <c r="G54" s="20"/>
      <c r="H54" s="20"/>
    </row>
    <row r="55" spans="1:8" s="1" customFormat="1" ht="27.95" customHeight="1" x14ac:dyDescent="0.25">
      <c r="A55" s="17"/>
      <c r="B55" s="18"/>
      <c r="C55" s="19"/>
      <c r="D55" s="19"/>
      <c r="E55" s="20"/>
      <c r="F55" s="20"/>
      <c r="G55" s="20"/>
      <c r="H55" s="20"/>
    </row>
    <row r="56" spans="1:8" s="1" customFormat="1" ht="27.95" customHeight="1" x14ac:dyDescent="0.25">
      <c r="A56" s="17"/>
      <c r="B56" s="18"/>
      <c r="C56" s="19"/>
      <c r="D56" s="19"/>
      <c r="E56" s="20"/>
      <c r="F56" s="20"/>
      <c r="G56" s="20"/>
      <c r="H56" s="20"/>
    </row>
    <row r="57" spans="1:8" s="1" customFormat="1" ht="27.95" customHeight="1" x14ac:dyDescent="0.25">
      <c r="A57" s="17"/>
      <c r="B57" s="18"/>
      <c r="C57" s="19"/>
      <c r="D57" s="19"/>
      <c r="E57" s="20"/>
      <c r="F57" s="20"/>
      <c r="G57" s="20"/>
      <c r="H57" s="20"/>
    </row>
    <row r="58" spans="1:8" s="1" customFormat="1" ht="27.95" customHeight="1" x14ac:dyDescent="0.25">
      <c r="A58" s="17"/>
      <c r="B58" s="18"/>
      <c r="C58" s="19"/>
      <c r="D58" s="19"/>
      <c r="E58" s="20"/>
      <c r="F58" s="20"/>
      <c r="G58" s="20"/>
      <c r="H58" s="20"/>
    </row>
    <row r="59" spans="1:8" s="1" customFormat="1" ht="27.95" customHeight="1" x14ac:dyDescent="0.25">
      <c r="A59" s="17"/>
      <c r="B59" s="18"/>
      <c r="C59" s="19"/>
      <c r="D59" s="19"/>
      <c r="E59" s="20"/>
      <c r="F59" s="20"/>
      <c r="G59" s="20"/>
      <c r="H59" s="20"/>
    </row>
    <row r="60" spans="1:8" s="1" customFormat="1" ht="27.95" customHeight="1" x14ac:dyDescent="0.25">
      <c r="A60" s="17"/>
      <c r="B60" s="18"/>
      <c r="C60" s="19"/>
      <c r="D60" s="19"/>
      <c r="E60" s="20"/>
      <c r="F60" s="20"/>
      <c r="G60" s="20"/>
      <c r="H60" s="20"/>
    </row>
    <row r="61" spans="1:8" s="1" customFormat="1" ht="27.95" customHeight="1" x14ac:dyDescent="0.25">
      <c r="A61" s="17"/>
      <c r="B61" s="18"/>
      <c r="C61" s="19"/>
      <c r="D61" s="19"/>
      <c r="E61" s="20"/>
      <c r="F61" s="20"/>
      <c r="G61" s="20"/>
      <c r="H61" s="20"/>
    </row>
    <row r="62" spans="1:8" s="1" customFormat="1" ht="27.95" customHeight="1" x14ac:dyDescent="0.25">
      <c r="A62" s="17"/>
      <c r="B62" s="18"/>
      <c r="C62" s="19"/>
      <c r="D62" s="19"/>
      <c r="E62" s="20"/>
      <c r="F62" s="20"/>
      <c r="G62" s="20"/>
      <c r="H62" s="20"/>
    </row>
    <row r="63" spans="1:8" s="1" customFormat="1" ht="27.95" customHeight="1" x14ac:dyDescent="0.25">
      <c r="A63" s="17"/>
      <c r="B63" s="18"/>
      <c r="C63" s="19"/>
      <c r="D63" s="19"/>
      <c r="E63" s="20"/>
      <c r="F63" s="20"/>
      <c r="G63" s="20"/>
      <c r="H63" s="20"/>
    </row>
    <row r="64" spans="1:8" s="1" customFormat="1" ht="27.95" customHeight="1" x14ac:dyDescent="0.25">
      <c r="A64" s="17"/>
      <c r="B64" s="18"/>
      <c r="C64" s="19"/>
      <c r="D64" s="19"/>
      <c r="E64" s="20"/>
      <c r="F64" s="20"/>
      <c r="G64" s="20"/>
      <c r="H64" s="20"/>
    </row>
    <row r="65" spans="1:8" s="1" customFormat="1" ht="27.95" customHeight="1" x14ac:dyDescent="0.25">
      <c r="A65" s="17"/>
      <c r="B65" s="18"/>
      <c r="C65" s="19"/>
      <c r="D65" s="19"/>
      <c r="E65" s="20"/>
      <c r="F65" s="20"/>
      <c r="G65" s="20"/>
      <c r="H65" s="20"/>
    </row>
    <row r="66" spans="1:8" s="1" customFormat="1" ht="27.95" customHeight="1" x14ac:dyDescent="0.25">
      <c r="A66" s="17"/>
      <c r="B66" s="18"/>
      <c r="C66" s="19"/>
      <c r="D66" s="19"/>
      <c r="E66" s="20"/>
      <c r="F66" s="20"/>
      <c r="G66" s="20"/>
      <c r="H66" s="20"/>
    </row>
    <row r="67" spans="1:8" s="1" customFormat="1" ht="27.95" customHeight="1" x14ac:dyDescent="0.25">
      <c r="A67" s="17"/>
      <c r="B67" s="18"/>
      <c r="C67" s="19"/>
      <c r="D67" s="19"/>
      <c r="E67" s="20"/>
      <c r="F67" s="20"/>
      <c r="G67" s="20"/>
      <c r="H67" s="20"/>
    </row>
    <row r="68" spans="1:8" s="1" customFormat="1" ht="27.95" customHeight="1" x14ac:dyDescent="0.25">
      <c r="A68" s="17"/>
      <c r="B68" s="18"/>
      <c r="C68" s="19"/>
      <c r="D68" s="19"/>
      <c r="E68" s="20"/>
      <c r="F68" s="20"/>
      <c r="G68" s="20"/>
      <c r="H68" s="20"/>
    </row>
    <row r="69" spans="1:8" s="1" customFormat="1" ht="27.95" customHeight="1" x14ac:dyDescent="0.25">
      <c r="A69" s="17"/>
      <c r="B69" s="18"/>
      <c r="C69" s="19"/>
      <c r="D69" s="19"/>
      <c r="E69" s="20"/>
      <c r="F69" s="20"/>
      <c r="G69" s="20"/>
      <c r="H69" s="20"/>
    </row>
    <row r="70" spans="1:8" s="1" customFormat="1" ht="27.95" customHeight="1" x14ac:dyDescent="0.25">
      <c r="A70" s="17"/>
      <c r="B70" s="18"/>
      <c r="C70" s="19"/>
      <c r="D70" s="19"/>
      <c r="E70" s="20"/>
      <c r="F70" s="20"/>
      <c r="G70" s="20"/>
      <c r="H70" s="20"/>
    </row>
    <row r="71" spans="1:8" s="1" customFormat="1" ht="27.95" customHeight="1" x14ac:dyDescent="0.25">
      <c r="A71" s="17"/>
      <c r="B71" s="18"/>
      <c r="C71" s="19"/>
      <c r="D71" s="19"/>
      <c r="E71" s="20"/>
      <c r="F71" s="20"/>
      <c r="G71" s="20"/>
      <c r="H71" s="20"/>
    </row>
    <row r="72" spans="1:8" s="1" customFormat="1" ht="27.95" customHeight="1" x14ac:dyDescent="0.25">
      <c r="A72" s="17"/>
      <c r="B72" s="18"/>
      <c r="C72" s="19"/>
      <c r="D72" s="19"/>
      <c r="E72" s="20"/>
      <c r="F72" s="20"/>
      <c r="G72" s="20"/>
      <c r="H72" s="20"/>
    </row>
    <row r="73" spans="1:8" s="1" customFormat="1" ht="27.95" customHeight="1" x14ac:dyDescent="0.25">
      <c r="A73" s="17"/>
      <c r="B73" s="18"/>
      <c r="C73" s="19"/>
      <c r="D73" s="19"/>
      <c r="E73" s="20"/>
      <c r="F73" s="20"/>
      <c r="G73" s="20"/>
      <c r="H73" s="20"/>
    </row>
    <row r="74" spans="1:8" s="1" customFormat="1" ht="27.95" customHeight="1" x14ac:dyDescent="0.25">
      <c r="A74" s="17"/>
      <c r="B74" s="18"/>
      <c r="C74" s="19"/>
      <c r="D74" s="19"/>
      <c r="E74" s="20"/>
      <c r="F74" s="20"/>
      <c r="G74" s="20"/>
      <c r="H74" s="20"/>
    </row>
    <row r="75" spans="1:8" s="1" customFormat="1" ht="27.95" customHeight="1" x14ac:dyDescent="0.25">
      <c r="A75" s="17"/>
      <c r="B75" s="18"/>
      <c r="C75" s="19"/>
      <c r="D75" s="19"/>
      <c r="E75" s="20"/>
      <c r="F75" s="20"/>
      <c r="G75" s="20"/>
      <c r="H75" s="20"/>
    </row>
    <row r="76" spans="1:8" s="1" customFormat="1" ht="27.95" customHeight="1" x14ac:dyDescent="0.25">
      <c r="A76" s="17"/>
      <c r="B76" s="18"/>
      <c r="C76" s="19"/>
      <c r="D76" s="19"/>
      <c r="E76" s="20"/>
      <c r="F76" s="20"/>
      <c r="G76" s="20"/>
      <c r="H76" s="20"/>
    </row>
    <row r="77" spans="1:8" s="1" customFormat="1" ht="27.95" customHeight="1" x14ac:dyDescent="0.25">
      <c r="A77" s="17"/>
      <c r="B77" s="18"/>
      <c r="C77" s="19"/>
      <c r="D77" s="19"/>
      <c r="E77" s="20"/>
      <c r="F77" s="20"/>
      <c r="G77" s="20"/>
      <c r="H77" s="20"/>
    </row>
    <row r="78" spans="1:8" s="1" customFormat="1" ht="27.95" customHeight="1" x14ac:dyDescent="0.25">
      <c r="A78" s="17"/>
      <c r="B78" s="18"/>
      <c r="C78" s="19"/>
      <c r="D78" s="19"/>
      <c r="E78" s="20"/>
      <c r="F78" s="20"/>
      <c r="G78" s="20"/>
      <c r="H78" s="20"/>
    </row>
    <row r="79" spans="1:8" s="1" customFormat="1" ht="27.95" customHeight="1" x14ac:dyDescent="0.25">
      <c r="A79" s="17"/>
      <c r="B79" s="18"/>
      <c r="C79" s="19"/>
      <c r="D79" s="19"/>
      <c r="E79" s="20"/>
      <c r="F79" s="20"/>
      <c r="G79" s="20"/>
      <c r="H79" s="20"/>
    </row>
    <row r="80" spans="1:8" s="1" customFormat="1" ht="27.95" customHeight="1" x14ac:dyDescent="0.25">
      <c r="B80" s="12"/>
      <c r="C80" s="9"/>
      <c r="D80" s="9"/>
      <c r="E80" s="13"/>
      <c r="F80" s="13"/>
      <c r="G80" s="13"/>
      <c r="H80" s="13"/>
    </row>
    <row r="81" spans="2:8" s="1" customFormat="1" ht="27.95" customHeight="1" x14ac:dyDescent="0.25">
      <c r="B81" s="12"/>
      <c r="C81" s="9"/>
      <c r="D81" s="9"/>
      <c r="E81" s="13"/>
      <c r="F81" s="13"/>
      <c r="G81" s="13"/>
      <c r="H81" s="13"/>
    </row>
    <row r="82" spans="2:8" s="1" customFormat="1" ht="27.95" customHeight="1" x14ac:dyDescent="0.25">
      <c r="B82" s="12"/>
      <c r="C82" s="9"/>
      <c r="D82" s="9"/>
      <c r="E82" s="13"/>
      <c r="F82" s="13"/>
      <c r="G82" s="13"/>
      <c r="H82" s="13"/>
    </row>
    <row r="83" spans="2:8" s="1" customFormat="1" ht="27.95" customHeight="1" x14ac:dyDescent="0.25">
      <c r="B83" s="12"/>
      <c r="C83" s="9"/>
      <c r="D83" s="9"/>
      <c r="E83" s="13"/>
      <c r="F83" s="13"/>
      <c r="G83" s="13"/>
      <c r="H83" s="13"/>
    </row>
    <row r="84" spans="2:8" s="1" customFormat="1" ht="27.95" customHeight="1" x14ac:dyDescent="0.25">
      <c r="B84" s="12"/>
      <c r="C84" s="9"/>
      <c r="D84" s="9"/>
      <c r="E84" s="13"/>
      <c r="F84" s="13"/>
      <c r="G84" s="13"/>
      <c r="H84" s="13"/>
    </row>
    <row r="85" spans="2:8" s="1" customFormat="1" ht="27.95" customHeight="1" x14ac:dyDescent="0.25">
      <c r="B85" s="12"/>
      <c r="C85" s="9"/>
      <c r="D85" s="9"/>
      <c r="E85" s="13"/>
      <c r="F85" s="13"/>
      <c r="G85" s="13"/>
      <c r="H85" s="13"/>
    </row>
    <row r="86" spans="2:8" s="1" customFormat="1" ht="27.95" customHeight="1" x14ac:dyDescent="0.25">
      <c r="B86" s="12"/>
      <c r="C86" s="9"/>
      <c r="D86" s="9"/>
      <c r="E86" s="13"/>
      <c r="F86" s="13"/>
      <c r="G86" s="13"/>
      <c r="H86" s="13"/>
    </row>
    <row r="87" spans="2:8" s="1" customFormat="1" ht="27.95" customHeight="1" x14ac:dyDescent="0.25">
      <c r="B87" s="12"/>
      <c r="C87" s="9"/>
      <c r="D87" s="9"/>
      <c r="E87" s="13"/>
      <c r="F87" s="13"/>
      <c r="G87" s="13"/>
      <c r="H87" s="13"/>
    </row>
    <row r="88" spans="2:8" s="1" customFormat="1" ht="27.95" customHeight="1" x14ac:dyDescent="0.25">
      <c r="B88" s="12"/>
      <c r="C88" s="9"/>
      <c r="D88" s="9"/>
      <c r="E88" s="13"/>
      <c r="F88" s="13"/>
      <c r="G88" s="13"/>
      <c r="H88" s="13"/>
    </row>
  </sheetData>
  <mergeCells count="14">
    <mergeCell ref="A1:H1"/>
    <mergeCell ref="F46:G46"/>
    <mergeCell ref="A46:C46"/>
    <mergeCell ref="B2:H2"/>
    <mergeCell ref="B5:H5"/>
    <mergeCell ref="B13:H13"/>
    <mergeCell ref="B25:H25"/>
    <mergeCell ref="B21:B24"/>
    <mergeCell ref="B39:B41"/>
    <mergeCell ref="B32:H32"/>
    <mergeCell ref="A42:A45"/>
    <mergeCell ref="B10:B12"/>
    <mergeCell ref="B42:B45"/>
    <mergeCell ref="B29:B31"/>
  </mergeCells>
  <pageMargins left="0.11811023622047245" right="0.11811023622047245" top="0.15748031496062992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Ozero Dolgoe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2017-10-16T13:19:44Z</cp:lastPrinted>
  <dcterms:created xsi:type="dcterms:W3CDTF">2011-09-19T08:09:37Z</dcterms:created>
  <dcterms:modified xsi:type="dcterms:W3CDTF">2017-10-17T08:51:06Z</dcterms:modified>
</cp:coreProperties>
</file>